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5\03. 15272-2..3 podchod Lipsko\"/>
    </mc:Choice>
  </mc:AlternateContent>
  <xr:revisionPtr revIDLastSave="0" documentId="13_ncr:1_{98F127E8-72FC-48E7-B2D7-FA06934B31B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201'!$A$1:$I$53</definedName>
  </definedNames>
  <calcPr calcId="191029"/>
  <webPublishing codePage="0"/>
</workbook>
</file>

<file path=xl/calcChain.xml><?xml version="1.0" encoding="utf-8"?>
<calcChain xmlns="http://schemas.openxmlformats.org/spreadsheetml/2006/main">
  <c r="I54" i="4" l="1"/>
  <c r="O54" i="4" s="1"/>
  <c r="I41" i="4"/>
  <c r="O41" i="4" s="1"/>
  <c r="I23" i="4" l="1"/>
  <c r="I37" i="4"/>
  <c r="O37" i="4" s="1"/>
  <c r="I33" i="4"/>
  <c r="O33" i="4" l="1"/>
  <c r="O23" i="4"/>
  <c r="R22" i="4" s="1"/>
  <c r="Q22" i="4"/>
  <c r="I18" i="4"/>
  <c r="I13" i="4"/>
  <c r="O13" i="4" s="1"/>
  <c r="I9" i="4"/>
  <c r="O18" i="4" l="1"/>
  <c r="R17" i="4" s="1"/>
  <c r="Q17" i="4"/>
  <c r="O9" i="4"/>
  <c r="R8" i="4" s="1"/>
  <c r="Q8" i="4"/>
  <c r="I58" i="4"/>
  <c r="O58" i="4" s="1"/>
  <c r="I45" i="4" l="1"/>
  <c r="Q32" i="4" s="1"/>
  <c r="I32" i="4" l="1"/>
  <c r="O45" i="4"/>
  <c r="R32" i="4" s="1"/>
  <c r="I50" i="4"/>
  <c r="Q49" i="4" s="1"/>
  <c r="I28" i="4"/>
  <c r="Q27" i="4" s="1"/>
  <c r="I27" i="4" l="1"/>
  <c r="O32" i="4"/>
  <c r="O28" i="4"/>
  <c r="R27" i="4" s="1"/>
  <c r="O50" i="4"/>
  <c r="R49" i="4" s="1"/>
  <c r="I49" i="4"/>
  <c r="I22" i="4" l="1"/>
  <c r="I17" i="4"/>
  <c r="I8" i="4"/>
  <c r="I3" i="4" s="1"/>
  <c r="C11" i="2"/>
  <c r="O27" i="4"/>
  <c r="O49" i="4"/>
  <c r="I18" i="3"/>
  <c r="O18" i="3" s="1"/>
  <c r="I14" i="3"/>
  <c r="I10" i="3"/>
  <c r="O10" i="3" l="1"/>
  <c r="Q9" i="3"/>
  <c r="I9" i="3" s="1"/>
  <c r="I3" i="3" s="1"/>
  <c r="C10" i="2" s="1"/>
  <c r="O22" i="4"/>
  <c r="O17" i="4"/>
  <c r="O8" i="4"/>
  <c r="O2" i="4" s="1"/>
  <c r="D11" i="2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<sst xmlns="http://schemas.openxmlformats.org/spreadsheetml/2006/main" count="274" uniqueCount="125">
  <si>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</si>
  <si>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</si>
  <si>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</si>
  <si>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</si>
  <si>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</si>
  <si>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</si>
  <si>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</si>
  <si>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</si>
  <si>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</si>
  <si>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</si>
  <si>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</si>
  <si>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</si>
  <si>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</si>
  <si>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</si>
  <si>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</si>
  <si>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</si>
  <si>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</si>
  <si>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</si>
  <si>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</si>
  <si>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</si>
  <si>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</si>
  <si>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</si>
  <si>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</si>
  <si>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</si>
  <si>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</si>
  <si>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</si>
  <si>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</si>
  <si>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</si>
  <si>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</si>
  <si>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</si>
  <si>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</si>
  <si>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</si>
  <si>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</si>
  <si>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</si>
  <si>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</si>
  <si>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</si>
  <si>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</si>
  <si>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</si>
  <si>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</si>
  <si>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</si>
  <si>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</si>
  <si>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</si>
  <si>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</si>
  <si>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</si>
  <si>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</si>
  <si>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</si>
  <si>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</si>
  <si>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</si>
  <si>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</si>
  <si>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</si>
  <si>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</si>
  <si>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</si>
  <si>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</si>
  <si>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</si>
  <si>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</si>
  <si>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</si>
  <si>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</si>
  <si>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</si>
  <si>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</si>
  <si>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</si>
  <si>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</si>
  <si>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</si>
  <si>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</si>
  <si>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</si>
  <si>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</si>
  <si>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</si>
  <si>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</si>
  <si>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</si>
  <si>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</si>
  <si>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</si>
  <si>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</si>
  <si>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</si>
  <si>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</si>
  <si>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</si>
  <si>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</si>
  <si>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</si>
  <si>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Stavba: III/15272 Brno, most 15272-2..3 podchod Lipsko</t>
  </si>
  <si>
    <t>III/15272 Brno, most 15272-2..3 podchod Lipsko</t>
  </si>
  <si>
    <t>Most ev.č. 15272-2..3</t>
  </si>
  <si>
    <t>M3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</si>
  <si>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</si>
  <si>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</si>
  <si>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</si>
  <si>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Zemní práce</t>
  </si>
  <si>
    <t>ODSTRANĚNÍ KRYTU ZPEVNĚNÝCH PLOCH Z BETONU</t>
  </si>
  <si>
    <t>Položka zahrnuje:
- veškerou manipulaci s vybouranou sutí a s vybouranými hmotami vč. uložení na skládku.
Položka nezahrnuje:
- poplatek za skládku, který se vykazuje v položce 0141** (s výjimkou malého množství bouraného materiálu, kde je možné poplatek zahrnout do jednotkové ceny bourání
– tento fakt musí být uveden v doplňujícím textu k položce). jednotkové ceny bourání – tento fakt musí být uveden v doplňujícím textu k položce).</t>
  </si>
  <si>
    <t>Odstranění betonu. Likvidace v režii zhotovitele.</t>
  </si>
  <si>
    <t>52,3*0,05=2,615 [A]</t>
  </si>
  <si>
    <t>ODSTRANĚNÍ KRYTU ZPEVNĚNÝCH PLOCH Z DLAŽDIC</t>
  </si>
  <si>
    <t>Odstranění dlažby. Likvidace v režii zhotovitele.</t>
  </si>
  <si>
    <t>Před kastlíkem 8,0*6,0=48,000 [A]   
Kolem kastlíku 0,65*5,0*2=6,500 [B] 
Celkem: A+B=54,500 [C]</t>
  </si>
  <si>
    <t>8,0*6,0=48,000 [A]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</si>
  <si>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</si>
  <si>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</si>
  <si>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</si>
  <si>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</si>
  <si>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Potěrový beton tl. 0,05 m.</t>
  </si>
  <si>
    <t>711112</t>
  </si>
  <si>
    <t>IZOLACE BĚŽNÝCH KONSTRUKCÍ PROTI ZEMNÍ VLHKOSTI ASFALTOVÝMI PÁSY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</si>
  <si>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</si>
  <si>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Izolace plochy vedle kastlíku</t>
  </si>
  <si>
    <t>Před kastlíkem + náběh na kastlík 49,000 [A]  
Kolem kastlíku s náběhem  7,000 [B] 
Celkem A+B=56,000 [C]</t>
  </si>
  <si>
    <t>IZOLACE BĚŽNÝCH KONSTRUKCÍ PROTI VOLNĚ STÉKAJÍCÍ VODĚ ASFALTOVÝMI NÁTĚRY</t>
  </si>
  <si>
    <t>Stěrka na kastlíku</t>
  </si>
  <si>
    <t>0,6*5,0*4=12,000 [A]</t>
  </si>
  <si>
    <t>položka zahrnuje: - dodání předepsaného izolačního materiálu
- očištění a ošetření podkladu, zadávací dokumentace může zahrnout i případné vyspravení
- zřízení izolace jako kompletního povlaku, případně komplet. soustavy nebo systému podle příslušného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</si>
  <si>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Komunikace</t>
  </si>
  <si>
    <t>Plocha vedle kastlíku</t>
  </si>
  <si>
    <t>Před kastlíkem 8,0*5,6= 44,800 [A]  
Kolem kastlíku 0,65*5,0*2+0,2*5,0=1,650 [B] 
Celkem A+B=52,300 [C]</t>
  </si>
  <si>
    <t>575B55</t>
  </si>
  <si>
    <t>LITÝ ASFALT MA II (KŘIŽ, PARKOVIŠTĚ, ZASTÁVKY) 16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</si>
  <si>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</si>
  <si>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OČIŠTĚNÍ BETON KONSTR OTRYSKÁNÍM TLAK VODOU DO 500 BARŮ</t>
  </si>
  <si>
    <t>Očištění betonových stěn kastlíku</t>
  </si>
  <si>
    <t>(0,55+0,65+0,55+0,57)*5,0=11,600 [A]</t>
  </si>
  <si>
    <t>Betonové stěny kastlíku</t>
  </si>
  <si>
    <t>REPROFIL PODHL, SVIS PLOCH SANAČ MALTOU DVOUVRST TL DO 10MM</t>
  </si>
  <si>
    <t>Sanace betonových stěn kastlíku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</si>
  <si>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</si>
  <si>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</si>
  <si>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93867</t>
  </si>
  <si>
    <t>OČIŠTĚNÍ OCEL KONSTR BROUŠENÍM</t>
  </si>
  <si>
    <t>Mostní zábradlí a ocelové části kastlíku
Odvoz a likvidace vznikého odpadu v režii zhotovitele</t>
  </si>
  <si>
    <t>Stojky kastlíku 8*0,06*0,4*4=0,768 [A] 
Rám kastlíku 0,06*5,0*4=1,200 [B] 
Oplechování kraje kastlíku 0,35*5,0*4=7,000 [C] 
Mostní zábradlí 2*12,0*1,1=26,400 [D] 
Celkem: A+B+C+D=35,368 [E]</t>
  </si>
  <si>
    <t>Mostní zábradlí a ocelové části kastlíku, vč. PKO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</si>
</sst>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23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vertical="top"/>
    </xf>
    <xf numFmtId="0" fontId="6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0" fillId="2" borderId="3" xfId="6" applyFont="1" applyFill="1" applyBorder="1"/>
    <xf numFmtId="0" fontId="0" fillId="2" borderId="3" xfId="6" applyFont="1" applyFill="1" applyBorder="1"/>
    <xf numFmtId="0" fontId="14" fillId="2" borderId="5" xfId="6" applyFont="1" applyFill="1" applyBorder="1" applyAlignment="1">
      <alignment wrapText="1"/>
    </xf>
    <xf numFmtId="0" fontId="14" fillId="2" borderId="3" xfId="6" applyFont="1" applyFill="1" applyBorder="1" applyAlignment="1">
      <alignment horizontal="right"/>
    </xf>
    <xf numFmtId="4" fontId="14" fillId="2" borderId="3" xfId="6" applyNumberFormat="1" applyFont="1" applyFill="1" applyBorder="1" applyAlignment="1">
      <alignment horizontal="center"/>
    </xf>
    <xf numFmtId="0" fontId="1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4" fontId="0" fillId="0" borderId="0" xfId="0" applyNumberFormat="1"/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" fontId="13" fillId="0" borderId="1" xfId="8" applyNumberFormat="1" applyBorder="1" applyAlignment="1">
      <alignment horizontal="center" vertical="center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10"/>
      <c r="B1" s="22"/>
      <c r="C1" s="22"/>
      <c r="D1" s="22"/>
      <c r="E1" s="22"/>
    </row>
    <row r="2" spans="1:5" ht="12.75" customHeight="1" x14ac:dyDescent="0.2">
      <c r="A2" s="110"/>
      <c r="B2" s="111" t="s">
        <v>42</v>
      </c>
      <c r="C2" s="22"/>
      <c r="D2" s="22"/>
      <c r="E2" s="22"/>
    </row>
    <row r="3" spans="1:5" ht="20.100000000000001" customHeight="1" x14ac:dyDescent="0.2">
      <c r="A3" s="110"/>
      <c r="B3" s="110"/>
      <c r="C3" s="22"/>
      <c r="D3" s="22"/>
      <c r="E3" s="22"/>
    </row>
    <row r="4" spans="1:5" ht="20.100000000000001" customHeight="1" x14ac:dyDescent="0.2">
      <c r="A4" s="22"/>
      <c r="B4" s="112" t="s">
        <v>76</v>
      </c>
      <c r="C4" s="110"/>
      <c r="D4" s="110"/>
      <c r="E4" s="22"/>
    </row>
    <row r="5" spans="1:5" ht="12.75" customHeight="1" x14ac:dyDescent="0.2">
      <c r="A5" s="22"/>
      <c r="B5" s="110" t="s">
        <v>43</v>
      </c>
      <c r="C5" s="110"/>
      <c r="D5" s="110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78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21" sqref="B2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4"/>
      <c r="D3" s="110"/>
      <c r="E3" s="68" t="s">
        <v>77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14" t="s">
        <v>57</v>
      </c>
      <c r="D4" s="110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5"/>
      <c r="D5" s="116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13" t="s">
        <v>14</v>
      </c>
      <c r="B6" s="113" t="s">
        <v>16</v>
      </c>
      <c r="C6" s="113" t="s">
        <v>18</v>
      </c>
      <c r="D6" s="113" t="s">
        <v>59</v>
      </c>
      <c r="E6" s="113" t="s">
        <v>20</v>
      </c>
      <c r="F6" s="113" t="s">
        <v>22</v>
      </c>
      <c r="G6" s="113" t="s">
        <v>24</v>
      </c>
      <c r="H6" s="113" t="s">
        <v>60</v>
      </c>
      <c r="I6" s="113"/>
    </row>
    <row r="7" spans="1:18" ht="12.75" customHeight="1" x14ac:dyDescent="0.2">
      <c r="A7" s="113"/>
      <c r="B7" s="113"/>
      <c r="C7" s="113"/>
      <c r="D7" s="113"/>
      <c r="E7" s="113"/>
      <c r="F7" s="113"/>
      <c r="G7" s="113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12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1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hidden="1" customWidth="1"/>
    <col min="17" max="17" width="10.7109375" style="70" hidden="1" customWidth="1"/>
    <col min="18" max="18" width="9.140625" style="70" hidden="1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0+O27+O49+O32+O22+O17+O8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8"/>
      <c r="D3" s="119"/>
      <c r="E3" s="68" t="s">
        <v>77</v>
      </c>
      <c r="F3" s="66"/>
      <c r="G3" s="3"/>
      <c r="H3" s="2" t="s">
        <v>53</v>
      </c>
      <c r="I3" s="21">
        <f>0+I27+I49+I32+I8+I17+I22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20" t="s">
        <v>53</v>
      </c>
      <c r="D4" s="121"/>
      <c r="E4" s="6" t="s">
        <v>78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17" t="s">
        <v>14</v>
      </c>
      <c r="B5" s="117" t="s">
        <v>16</v>
      </c>
      <c r="C5" s="117" t="s">
        <v>18</v>
      </c>
      <c r="D5" s="117" t="s">
        <v>19</v>
      </c>
      <c r="E5" s="117" t="s">
        <v>20</v>
      </c>
      <c r="F5" s="117" t="s">
        <v>22</v>
      </c>
      <c r="G5" s="117" t="s">
        <v>24</v>
      </c>
      <c r="H5" s="117" t="s">
        <v>26</v>
      </c>
      <c r="I5" s="117"/>
      <c r="O5" s="70" t="s">
        <v>10</v>
      </c>
      <c r="P5" s="70" t="s">
        <v>12</v>
      </c>
    </row>
    <row r="6" spans="1:18" ht="12.75" customHeight="1" x14ac:dyDescent="0.2">
      <c r="A6" s="117"/>
      <c r="B6" s="117"/>
      <c r="C6" s="117"/>
      <c r="D6" s="117"/>
      <c r="E6" s="117"/>
      <c r="F6" s="117"/>
      <c r="G6" s="117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91" t="s">
        <v>31</v>
      </c>
      <c r="B8" s="91"/>
      <c r="C8" s="93" t="s">
        <v>17</v>
      </c>
      <c r="D8" s="91"/>
      <c r="E8" s="92" t="s">
        <v>83</v>
      </c>
      <c r="F8" s="91"/>
      <c r="G8" s="91"/>
      <c r="H8" s="91"/>
      <c r="I8" s="94">
        <f>0+Q8</f>
        <v>0</v>
      </c>
      <c r="O8">
        <f>0+R8</f>
        <v>0</v>
      </c>
      <c r="Q8" s="109">
        <f>0+I9+I13</f>
        <v>0</v>
      </c>
      <c r="R8">
        <f>0+O9+O13</f>
        <v>0</v>
      </c>
    </row>
    <row r="9" spans="1:18" customFormat="1" x14ac:dyDescent="0.2">
      <c r="A9" s="8" t="s">
        <v>33</v>
      </c>
      <c r="B9" s="11">
        <v>1</v>
      </c>
      <c r="C9" s="11">
        <v>11315</v>
      </c>
      <c r="D9" s="8" t="s">
        <v>5</v>
      </c>
      <c r="E9" s="73" t="s">
        <v>84</v>
      </c>
      <c r="F9" s="13" t="s">
        <v>79</v>
      </c>
      <c r="G9" s="106">
        <v>2.6150000000000002</v>
      </c>
      <c r="H9" s="107">
        <v>0</v>
      </c>
      <c r="I9" s="107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89" t="s">
        <v>86</v>
      </c>
    </row>
    <row r="11" spans="1:18" customFormat="1" x14ac:dyDescent="0.2">
      <c r="A11" s="18" t="s">
        <v>36</v>
      </c>
      <c r="E11" s="95" t="s">
        <v>87</v>
      </c>
    </row>
    <row r="12" spans="1:18" customFormat="1" ht="114.75" x14ac:dyDescent="0.2">
      <c r="A12" t="s">
        <v>37</v>
      </c>
      <c r="E12" s="89" t="s">
        <v>85</v>
      </c>
    </row>
    <row r="13" spans="1:18" customFormat="1" x14ac:dyDescent="0.2">
      <c r="A13" s="8" t="s">
        <v>33</v>
      </c>
      <c r="B13" s="11">
        <v>2</v>
      </c>
      <c r="C13" s="11">
        <v>11318</v>
      </c>
      <c r="D13" s="8" t="s">
        <v>5</v>
      </c>
      <c r="E13" s="73" t="s">
        <v>88</v>
      </c>
      <c r="F13" s="13" t="s">
        <v>79</v>
      </c>
      <c r="G13" s="106">
        <v>54.5</v>
      </c>
      <c r="H13" s="107">
        <v>0</v>
      </c>
      <c r="I13" s="107">
        <f>ROUND(ROUND(H13,2)*ROUND(G13,3),2)</f>
        <v>0</v>
      </c>
      <c r="O13">
        <f>(I13*21)/100</f>
        <v>0</v>
      </c>
      <c r="P13" t="s">
        <v>12</v>
      </c>
    </row>
    <row r="14" spans="1:18" customFormat="1" x14ac:dyDescent="0.2">
      <c r="A14" s="16" t="s">
        <v>35</v>
      </c>
      <c r="E14" s="89" t="s">
        <v>89</v>
      </c>
    </row>
    <row r="15" spans="1:18" ht="38.25" customHeight="1" x14ac:dyDescent="0.2">
      <c r="A15" s="18" t="s">
        <v>36</v>
      </c>
      <c r="E15" s="87" t="s">
        <v>90</v>
      </c>
    </row>
    <row r="16" spans="1:18" customFormat="1" ht="114.75" x14ac:dyDescent="0.2">
      <c r="A16" t="s">
        <v>37</v>
      </c>
      <c r="E16" s="89" t="s">
        <v>85</v>
      </c>
    </row>
    <row r="17" spans="1:18" customFormat="1" ht="12.75" customHeight="1" x14ac:dyDescent="0.2">
      <c r="A17" s="91" t="s">
        <v>31</v>
      </c>
      <c r="B17" s="91"/>
      <c r="C17" s="93" t="s">
        <v>21</v>
      </c>
      <c r="D17" s="91"/>
      <c r="E17" s="92" t="s">
        <v>92</v>
      </c>
      <c r="F17" s="91"/>
      <c r="G17" s="91"/>
      <c r="H17" s="91"/>
      <c r="I17" s="94">
        <f>0+Q17</f>
        <v>0</v>
      </c>
      <c r="O17">
        <f>0+R17</f>
        <v>0</v>
      </c>
      <c r="Q17" s="109">
        <f>0+I18</f>
        <v>0</v>
      </c>
      <c r="R17">
        <f>0+O18</f>
        <v>0</v>
      </c>
    </row>
    <row r="18" spans="1:18" customFormat="1" x14ac:dyDescent="0.2">
      <c r="A18" s="8" t="s">
        <v>33</v>
      </c>
      <c r="B18" s="11">
        <v>3</v>
      </c>
      <c r="C18" s="11" t="s">
        <v>93</v>
      </c>
      <c r="D18" s="8" t="s">
        <v>5</v>
      </c>
      <c r="E18" s="73" t="s">
        <v>94</v>
      </c>
      <c r="F18" s="13" t="s">
        <v>79</v>
      </c>
      <c r="G18" s="106">
        <v>2.6150000000000002</v>
      </c>
      <c r="H18" s="107">
        <v>0</v>
      </c>
      <c r="I18" s="107">
        <f>ROUND(ROUND(H18,2)*ROUND(G18,3),2)</f>
        <v>0</v>
      </c>
      <c r="O18">
        <f>(I18*21)/100</f>
        <v>0</v>
      </c>
      <c r="P18" t="s">
        <v>12</v>
      </c>
    </row>
    <row r="19" spans="1:18" customFormat="1" x14ac:dyDescent="0.2">
      <c r="A19" s="16" t="s">
        <v>35</v>
      </c>
      <c r="E19" s="89" t="s">
        <v>96</v>
      </c>
    </row>
    <row r="20" spans="1:18" customFormat="1" x14ac:dyDescent="0.2">
      <c r="A20" s="18" t="s">
        <v>36</v>
      </c>
      <c r="E20" s="95" t="s">
        <v>87</v>
      </c>
    </row>
    <row r="21" spans="1:18" customFormat="1" ht="357" customHeight="1" x14ac:dyDescent="0.2">
      <c r="A21" t="s">
        <v>37</v>
      </c>
      <c r="E21" s="89" t="s">
        <v>95</v>
      </c>
    </row>
    <row r="22" spans="1:18" customFormat="1" ht="12.75" customHeight="1" x14ac:dyDescent="0.2">
      <c r="A22" s="91" t="s">
        <v>31</v>
      </c>
      <c r="B22" s="91"/>
      <c r="C22" s="93" t="s">
        <v>23</v>
      </c>
      <c r="D22" s="91"/>
      <c r="E22" s="92" t="s">
        <v>106</v>
      </c>
      <c r="F22" s="91"/>
      <c r="G22" s="91"/>
      <c r="H22" s="91"/>
      <c r="I22" s="94">
        <f>0+Q22</f>
        <v>0</v>
      </c>
      <c r="O22">
        <f>0+R22</f>
        <v>0</v>
      </c>
      <c r="Q22" s="109">
        <f>0+I23</f>
        <v>0</v>
      </c>
      <c r="R22">
        <f>0+O23</f>
        <v>0</v>
      </c>
    </row>
    <row r="23" spans="1:18" customFormat="1" x14ac:dyDescent="0.2">
      <c r="A23" s="8" t="s">
        <v>33</v>
      </c>
      <c r="B23" s="11">
        <v>4</v>
      </c>
      <c r="C23" s="11" t="s">
        <v>109</v>
      </c>
      <c r="D23" s="8" t="s">
        <v>5</v>
      </c>
      <c r="E23" s="73" t="s">
        <v>110</v>
      </c>
      <c r="F23" s="13" t="s">
        <v>34</v>
      </c>
      <c r="G23" s="106">
        <v>52.3</v>
      </c>
      <c r="H23" s="107">
        <v>0</v>
      </c>
      <c r="I23" s="107">
        <f>ROUND(ROUND(H23,2)*ROUND(G23,3),2)</f>
        <v>0</v>
      </c>
      <c r="O23">
        <f>(I23*21)/100</f>
        <v>0</v>
      </c>
      <c r="P23" t="s">
        <v>12</v>
      </c>
    </row>
    <row r="24" spans="1:18" customFormat="1" x14ac:dyDescent="0.2">
      <c r="A24" s="16" t="s">
        <v>35</v>
      </c>
      <c r="E24" s="89" t="s">
        <v>107</v>
      </c>
    </row>
    <row r="25" spans="1:18" customFormat="1" ht="38.25" x14ac:dyDescent="0.2">
      <c r="A25" s="18" t="s">
        <v>36</v>
      </c>
      <c r="E25" s="95" t="s">
        <v>108</v>
      </c>
    </row>
    <row r="26" spans="1:18" customFormat="1" ht="165.75" x14ac:dyDescent="0.2">
      <c r="A26" t="s">
        <v>37</v>
      </c>
      <c r="E26" s="89" t="s">
        <v>111</v>
      </c>
    </row>
    <row r="27" spans="1:18" ht="12.75" customHeight="1" x14ac:dyDescent="0.2">
      <c r="A27" s="90" t="s">
        <v>31</v>
      </c>
      <c r="B27" s="90"/>
      <c r="C27" s="9" t="s">
        <v>25</v>
      </c>
      <c r="D27" s="90"/>
      <c r="E27" s="20" t="s">
        <v>38</v>
      </c>
      <c r="F27" s="90"/>
      <c r="G27" s="90"/>
      <c r="H27" s="90"/>
      <c r="I27" s="10">
        <f>0+Q27</f>
        <v>0</v>
      </c>
      <c r="O27" s="70">
        <f>0+R27</f>
        <v>0</v>
      </c>
      <c r="Q27" s="71">
        <f>0+I28</f>
        <v>0</v>
      </c>
      <c r="R27" s="70">
        <f>0+O28</f>
        <v>0</v>
      </c>
    </row>
    <row r="28" spans="1:18" x14ac:dyDescent="0.2">
      <c r="A28" s="8" t="s">
        <v>33</v>
      </c>
      <c r="B28" s="11">
        <v>5</v>
      </c>
      <c r="C28" s="11">
        <v>626111</v>
      </c>
      <c r="D28" s="8" t="s">
        <v>5</v>
      </c>
      <c r="E28" s="73" t="s">
        <v>116</v>
      </c>
      <c r="F28" s="13" t="s">
        <v>34</v>
      </c>
      <c r="G28" s="106">
        <v>11.6</v>
      </c>
      <c r="H28" s="107">
        <v>0</v>
      </c>
      <c r="I28" s="107">
        <f>ROUND(ROUND(H28,2)*ROUND(G28,3),2)</f>
        <v>0</v>
      </c>
      <c r="O28" s="70">
        <f>(I28*21)/100</f>
        <v>0</v>
      </c>
      <c r="P28" s="70" t="s">
        <v>12</v>
      </c>
    </row>
    <row r="29" spans="1:18" x14ac:dyDescent="0.2">
      <c r="A29" s="16" t="s">
        <v>35</v>
      </c>
      <c r="E29" s="88" t="s">
        <v>117</v>
      </c>
    </row>
    <row r="30" spans="1:18" ht="12.75" customHeight="1" x14ac:dyDescent="0.2">
      <c r="A30" s="18" t="s">
        <v>36</v>
      </c>
      <c r="E30" s="95" t="s">
        <v>114</v>
      </c>
    </row>
    <row r="31" spans="1:18" ht="76.5" x14ac:dyDescent="0.2">
      <c r="A31" s="70" t="s">
        <v>37</v>
      </c>
      <c r="E31" s="89" t="s">
        <v>39</v>
      </c>
    </row>
    <row r="32" spans="1:18" s="78" customFormat="1" ht="12.75" customHeight="1" x14ac:dyDescent="0.2">
      <c r="A32" s="74" t="s">
        <v>31</v>
      </c>
      <c r="B32" s="74"/>
      <c r="C32" s="75" t="s">
        <v>71</v>
      </c>
      <c r="D32" s="74"/>
      <c r="E32" s="76" t="s">
        <v>72</v>
      </c>
      <c r="F32" s="74"/>
      <c r="G32" s="74"/>
      <c r="H32" s="74"/>
      <c r="I32" s="77">
        <f>0+Q32</f>
        <v>0</v>
      </c>
      <c r="O32" s="78">
        <f>0+R32</f>
        <v>0</v>
      </c>
      <c r="Q32" s="79">
        <f>0+I45+I41+I37+I33</f>
        <v>0</v>
      </c>
      <c r="R32" s="78">
        <f>0+O45+O33+O37+O41</f>
        <v>0</v>
      </c>
    </row>
    <row r="33" spans="1:16" customFormat="1" ht="25.5" x14ac:dyDescent="0.2">
      <c r="A33" s="8" t="s">
        <v>33</v>
      </c>
      <c r="B33" s="11">
        <v>6</v>
      </c>
      <c r="C33" s="11" t="s">
        <v>97</v>
      </c>
      <c r="D33" s="8" t="s">
        <v>5</v>
      </c>
      <c r="E33" s="73" t="s">
        <v>98</v>
      </c>
      <c r="F33" s="13" t="s">
        <v>34</v>
      </c>
      <c r="G33" s="106">
        <v>56</v>
      </c>
      <c r="H33" s="107">
        <v>0</v>
      </c>
      <c r="I33" s="107">
        <f>ROUND(ROUND(H33,2)*ROUND(G33,3),2)</f>
        <v>0</v>
      </c>
      <c r="O33">
        <f>(I33*21)/100</f>
        <v>0</v>
      </c>
      <c r="P33" t="s">
        <v>12</v>
      </c>
    </row>
    <row r="34" spans="1:16" customFormat="1" x14ac:dyDescent="0.2">
      <c r="A34" s="16" t="s">
        <v>35</v>
      </c>
      <c r="E34" s="89" t="s">
        <v>100</v>
      </c>
    </row>
    <row r="35" spans="1:16" customFormat="1" ht="38.25" x14ac:dyDescent="0.2">
      <c r="A35" s="18" t="s">
        <v>36</v>
      </c>
      <c r="E35" s="95" t="s">
        <v>101</v>
      </c>
    </row>
    <row r="36" spans="1:16" customFormat="1" ht="191.25" x14ac:dyDescent="0.2">
      <c r="A36" t="s">
        <v>37</v>
      </c>
      <c r="E36" s="89" t="s">
        <v>99</v>
      </c>
    </row>
    <row r="37" spans="1:16" customFormat="1" ht="25.5" x14ac:dyDescent="0.2">
      <c r="A37" s="8" t="s">
        <v>33</v>
      </c>
      <c r="B37" s="11">
        <v>7</v>
      </c>
      <c r="C37" s="11">
        <v>711131</v>
      </c>
      <c r="D37" s="8" t="s">
        <v>5</v>
      </c>
      <c r="E37" s="73" t="s">
        <v>102</v>
      </c>
      <c r="F37" s="13" t="s">
        <v>34</v>
      </c>
      <c r="G37" s="106">
        <v>12</v>
      </c>
      <c r="H37" s="107">
        <v>0</v>
      </c>
      <c r="I37" s="107">
        <f>ROUND(ROUND(H37,2)*ROUND(G37,3),2)</f>
        <v>0</v>
      </c>
      <c r="O37">
        <f>(I37*21)/100</f>
        <v>0</v>
      </c>
      <c r="P37" t="s">
        <v>12</v>
      </c>
    </row>
    <row r="38" spans="1:16" customFormat="1" x14ac:dyDescent="0.2">
      <c r="A38" s="16" t="s">
        <v>35</v>
      </c>
      <c r="E38" s="89" t="s">
        <v>103</v>
      </c>
    </row>
    <row r="39" spans="1:16" customFormat="1" x14ac:dyDescent="0.2">
      <c r="A39" s="18" t="s">
        <v>36</v>
      </c>
      <c r="E39" s="95" t="s">
        <v>104</v>
      </c>
    </row>
    <row r="40" spans="1:16" customFormat="1" ht="191.25" x14ac:dyDescent="0.2">
      <c r="A40" t="s">
        <v>37</v>
      </c>
      <c r="E40" s="89" t="s">
        <v>105</v>
      </c>
    </row>
    <row r="41" spans="1:16" s="78" customFormat="1" ht="12.75" customHeight="1" x14ac:dyDescent="0.2">
      <c r="B41" s="96">
        <v>8</v>
      </c>
      <c r="C41" s="96">
        <v>78312</v>
      </c>
      <c r="D41" s="97" t="s">
        <v>5</v>
      </c>
      <c r="E41" s="82" t="s">
        <v>118</v>
      </c>
      <c r="F41" s="98" t="s">
        <v>34</v>
      </c>
      <c r="G41" s="99">
        <v>35.368000000000002</v>
      </c>
      <c r="H41" s="84">
        <v>0</v>
      </c>
      <c r="I41" s="100">
        <f>ROUND(ROUND(H41,2)*ROUND(G41,3),2)</f>
        <v>0</v>
      </c>
      <c r="O41" s="78">
        <f>(I41*21)/100</f>
        <v>0</v>
      </c>
      <c r="P41" s="78" t="s">
        <v>12</v>
      </c>
    </row>
    <row r="42" spans="1:16" s="78" customFormat="1" ht="12.75" customHeight="1" x14ac:dyDescent="0.2">
      <c r="B42" s="101"/>
      <c r="C42" s="101"/>
      <c r="D42" s="101"/>
      <c r="E42" s="102" t="s">
        <v>124</v>
      </c>
      <c r="F42" s="101"/>
      <c r="G42" s="101"/>
      <c r="H42" s="101"/>
      <c r="I42" s="101"/>
    </row>
    <row r="43" spans="1:16" customFormat="1" ht="63.75" x14ac:dyDescent="0.2">
      <c r="A43" s="18" t="s">
        <v>36</v>
      </c>
      <c r="E43" s="95" t="s">
        <v>123</v>
      </c>
    </row>
    <row r="44" spans="1:16" s="78" customFormat="1" ht="51" customHeight="1" x14ac:dyDescent="0.2">
      <c r="B44" s="101"/>
      <c r="C44" s="101"/>
      <c r="D44" s="101"/>
      <c r="E44" s="102" t="s">
        <v>119</v>
      </c>
      <c r="F44" s="101"/>
      <c r="G44" s="101"/>
      <c r="H44" s="101"/>
      <c r="I44" s="101"/>
    </row>
    <row r="45" spans="1:16" s="78" customFormat="1" x14ac:dyDescent="0.2">
      <c r="A45" s="80" t="s">
        <v>33</v>
      </c>
      <c r="B45" s="81">
        <v>9</v>
      </c>
      <c r="C45" s="81" t="s">
        <v>73</v>
      </c>
      <c r="D45" s="80" t="s">
        <v>5</v>
      </c>
      <c r="E45" s="82" t="s">
        <v>74</v>
      </c>
      <c r="F45" s="83" t="s">
        <v>34</v>
      </c>
      <c r="G45" s="99">
        <v>11.6</v>
      </c>
      <c r="H45" s="84">
        <v>0</v>
      </c>
      <c r="I45" s="100">
        <f>ROUND(ROUND(H45,2)*ROUND(G45,3),2)</f>
        <v>0</v>
      </c>
      <c r="O45" s="78">
        <f>(I45*21)/100</f>
        <v>0</v>
      </c>
      <c r="P45" s="78" t="s">
        <v>12</v>
      </c>
    </row>
    <row r="46" spans="1:16" s="78" customFormat="1" x14ac:dyDescent="0.2">
      <c r="A46" s="85" t="s">
        <v>35</v>
      </c>
      <c r="E46" s="89" t="s">
        <v>115</v>
      </c>
    </row>
    <row r="47" spans="1:16" ht="12.75" customHeight="1" x14ac:dyDescent="0.2">
      <c r="A47" s="18" t="s">
        <v>36</v>
      </c>
      <c r="E47" s="95" t="s">
        <v>114</v>
      </c>
    </row>
    <row r="48" spans="1:16" s="78" customFormat="1" ht="51" customHeight="1" x14ac:dyDescent="0.2">
      <c r="A48" s="78" t="s">
        <v>37</v>
      </c>
      <c r="E48" s="102" t="s">
        <v>75</v>
      </c>
    </row>
    <row r="49" spans="1:18" ht="12.75" customHeight="1" x14ac:dyDescent="0.2">
      <c r="A49" s="67" t="s">
        <v>31</v>
      </c>
      <c r="B49" s="67"/>
      <c r="C49" s="9" t="s">
        <v>28</v>
      </c>
      <c r="D49" s="67"/>
      <c r="E49" s="20" t="s">
        <v>40</v>
      </c>
      <c r="F49" s="67"/>
      <c r="G49" s="67"/>
      <c r="H49" s="67"/>
      <c r="I49" s="10">
        <f>0+Q49</f>
        <v>0</v>
      </c>
      <c r="O49" s="70">
        <f>0+R49</f>
        <v>0</v>
      </c>
      <c r="Q49" s="71">
        <f>0+I50+I54+I58</f>
        <v>0</v>
      </c>
      <c r="R49" s="70">
        <f>0+O50+O54+O58</f>
        <v>0</v>
      </c>
    </row>
    <row r="50" spans="1:18" x14ac:dyDescent="0.2">
      <c r="A50" s="8" t="s">
        <v>33</v>
      </c>
      <c r="B50" s="11">
        <v>10</v>
      </c>
      <c r="C50" s="11">
        <v>938542</v>
      </c>
      <c r="D50" s="8" t="s">
        <v>5</v>
      </c>
      <c r="E50" s="86" t="s">
        <v>112</v>
      </c>
      <c r="F50" s="13" t="s">
        <v>34</v>
      </c>
      <c r="G50" s="106">
        <v>11.6</v>
      </c>
      <c r="H50" s="107">
        <v>0</v>
      </c>
      <c r="I50" s="107">
        <f>ROUND(ROUND(H50,2)*ROUND(G50,3),2)</f>
        <v>0</v>
      </c>
      <c r="O50" s="70">
        <f>(I50*21)/100</f>
        <v>0</v>
      </c>
      <c r="P50" s="70" t="s">
        <v>12</v>
      </c>
    </row>
    <row r="51" spans="1:18" x14ac:dyDescent="0.2">
      <c r="A51" s="16" t="s">
        <v>35</v>
      </c>
      <c r="E51" s="89" t="s">
        <v>113</v>
      </c>
    </row>
    <row r="52" spans="1:18" ht="12.75" customHeight="1" x14ac:dyDescent="0.2">
      <c r="A52" s="18" t="s">
        <v>36</v>
      </c>
      <c r="E52" s="95" t="s">
        <v>114</v>
      </c>
    </row>
    <row r="53" spans="1:18" ht="25.5" x14ac:dyDescent="0.2">
      <c r="A53" s="70" t="s">
        <v>37</v>
      </c>
      <c r="E53" s="89" t="s">
        <v>41</v>
      </c>
    </row>
    <row r="54" spans="1:18" customFormat="1" x14ac:dyDescent="0.2">
      <c r="A54" s="8" t="s">
        <v>33</v>
      </c>
      <c r="B54" s="103">
        <v>11</v>
      </c>
      <c r="C54" s="103" t="s">
        <v>120</v>
      </c>
      <c r="D54" s="104" t="s">
        <v>5</v>
      </c>
      <c r="E54" s="73" t="s">
        <v>121</v>
      </c>
      <c r="F54" s="105" t="s">
        <v>34</v>
      </c>
      <c r="G54" s="106">
        <v>35.368000000000002</v>
      </c>
      <c r="H54" s="107">
        <v>0</v>
      </c>
      <c r="I54" s="107">
        <f>ROUND(ROUND(H54,2)*ROUND(G54,3),2)</f>
        <v>0</v>
      </c>
      <c r="O54">
        <f>(I54*21)/100</f>
        <v>0</v>
      </c>
      <c r="P54" t="s">
        <v>12</v>
      </c>
    </row>
    <row r="55" spans="1:18" customFormat="1" ht="25.5" x14ac:dyDescent="0.2">
      <c r="A55" s="16" t="s">
        <v>35</v>
      </c>
      <c r="B55" s="108"/>
      <c r="C55" s="108"/>
      <c r="D55" s="108"/>
      <c r="E55" s="88" t="s">
        <v>122</v>
      </c>
      <c r="F55" s="108"/>
      <c r="G55" s="108"/>
      <c r="H55" s="108"/>
      <c r="I55" s="108"/>
    </row>
    <row r="56" spans="1:18" customFormat="1" ht="63.75" x14ac:dyDescent="0.2">
      <c r="A56" s="18" t="s">
        <v>36</v>
      </c>
      <c r="E56" s="95" t="s">
        <v>123</v>
      </c>
    </row>
    <row r="57" spans="1:18" customFormat="1" ht="25.5" x14ac:dyDescent="0.2">
      <c r="A57" t="s">
        <v>37</v>
      </c>
      <c r="B57" s="108"/>
      <c r="C57" s="108"/>
      <c r="D57" s="108"/>
      <c r="E57" s="89" t="s">
        <v>41</v>
      </c>
      <c r="F57" s="108"/>
      <c r="G57" s="108"/>
      <c r="H57" s="108"/>
      <c r="I57" s="108"/>
    </row>
    <row r="58" spans="1:18" customFormat="1" ht="12.75" customHeight="1" x14ac:dyDescent="0.2">
      <c r="A58" s="8" t="s">
        <v>33</v>
      </c>
      <c r="B58" s="11">
        <v>12</v>
      </c>
      <c r="C58" s="11" t="s">
        <v>80</v>
      </c>
      <c r="D58" s="8" t="s">
        <v>5</v>
      </c>
      <c r="E58" s="73" t="s">
        <v>81</v>
      </c>
      <c r="F58" s="13" t="s">
        <v>34</v>
      </c>
      <c r="G58" s="106">
        <v>48</v>
      </c>
      <c r="H58" s="107">
        <v>0</v>
      </c>
      <c r="I58" s="107">
        <f>ROUND(ROUND(H58,2)*ROUND(G58,3),2)</f>
        <v>0</v>
      </c>
      <c r="O58">
        <f>(I58*21)/100</f>
        <v>0</v>
      </c>
      <c r="P58" t="s">
        <v>12</v>
      </c>
    </row>
    <row r="59" spans="1:18" customFormat="1" x14ac:dyDescent="0.2">
      <c r="A59" s="16" t="s">
        <v>35</v>
      </c>
      <c r="E59" s="89" t="s">
        <v>89</v>
      </c>
    </row>
    <row r="60" spans="1:18" customFormat="1" x14ac:dyDescent="0.2">
      <c r="A60" s="18" t="s">
        <v>36</v>
      </c>
      <c r="E60" s="95" t="s">
        <v>91</v>
      </c>
    </row>
    <row r="61" spans="1:18" customFormat="1" ht="76.5" customHeight="1" x14ac:dyDescent="0.2">
      <c r="A61" t="s">
        <v>37</v>
      </c>
      <c r="E61" s="89" t="s">
        <v>82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2025-03-20T08:49:16Z</dcterms:modified>
  <cp:category/>
  <cp:contentStatus/>
</cp:coreProperties>
</file>